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7116" activeTab="0"/>
  </bookViews>
  <sheets>
    <sheet name="Anexo III -Res.940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<sst xmlns="http://schemas.openxmlformats.org/spreadsheetml/2006/main" count="63" uniqueCount="21">
  <si>
    <t>ANEXO III</t>
  </si>
  <si>
    <t>COEFICIENTE DE</t>
  </si>
  <si>
    <r>
      <t>PROYECTO Y DIRECCIÓN : Categoría 8</t>
    </r>
    <r>
      <rPr>
        <b/>
        <vertAlign val="superscript"/>
        <sz val="12"/>
        <rFont val="Arial"/>
        <family val="2"/>
      </rPr>
      <t>va</t>
    </r>
    <r>
      <rPr>
        <b/>
        <sz val="12"/>
        <rFont val="Arial"/>
        <family val="2"/>
      </rPr>
      <t xml:space="preserve"> Obras de Arquitectura</t>
    </r>
  </si>
  <si>
    <t>MONTO DE OBRA</t>
  </si>
  <si>
    <t>%</t>
  </si>
  <si>
    <t xml:space="preserve">           HONORARIOS</t>
  </si>
  <si>
    <t>Parcial</t>
  </si>
  <si>
    <t>Acumulado</t>
  </si>
  <si>
    <t>Excedente</t>
  </si>
  <si>
    <t>REPRESENTACIÓN TÉCNICA Título V - Art. 1º</t>
  </si>
  <si>
    <t>MEDICION -Tabla XXI-     Inciso a) o c)</t>
  </si>
  <si>
    <t>INFORME TÉCNICO   -Título II -   Art. 5º</t>
  </si>
  <si>
    <t>Inciso a)</t>
  </si>
  <si>
    <t>Inciso b)</t>
  </si>
  <si>
    <t>PROPIEDAD HORIZONTAL (Edificio Construido)       Tabla XXI          - Inciso d)-</t>
  </si>
  <si>
    <r>
      <t>PROYECTO Y DIRECCIÓN : Categoría 5</t>
    </r>
    <r>
      <rPr>
        <b/>
        <vertAlign val="superscript"/>
        <sz val="12"/>
        <rFont val="Arial"/>
        <family val="2"/>
      </rPr>
      <t>ta</t>
    </r>
    <r>
      <rPr>
        <b/>
        <sz val="12"/>
        <rFont val="Arial"/>
        <family val="2"/>
      </rPr>
      <t xml:space="preserve"> Obras de Electromecánica</t>
    </r>
  </si>
  <si>
    <t>COLEGIO DE INGENIEROS DE LA PROVINCIA DE BUENOS AIRES</t>
  </si>
  <si>
    <t>ACTUALIZACIÓN</t>
  </si>
  <si>
    <t xml:space="preserve">  sobre valores monetarios del Decreto 6964/65</t>
  </si>
  <si>
    <t>VIGENCIA a partir del  01 / 09 /08</t>
  </si>
  <si>
    <r>
      <t xml:space="preserve">  RESOLUCIÓN </t>
    </r>
    <r>
      <rPr>
        <b/>
        <sz val="10"/>
        <rFont val="Arial"/>
        <family val="2"/>
      </rPr>
      <t>Nº  940</t>
    </r>
    <r>
      <rPr>
        <sz val="10"/>
        <rFont val="Arial"/>
        <family val="2"/>
      </rPr>
      <t xml:space="preserve"> del  </t>
    </r>
    <r>
      <rPr>
        <b/>
        <sz val="10"/>
        <rFont val="Arial"/>
        <family val="2"/>
      </rPr>
      <t>16/07/08</t>
    </r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</si>
</sst>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Times New Roman"/>
      <family val="1"/>
    </font>
    <font>
      <b/>
      <sz val="13"/>
      <name val="Arial Black"/>
      <family val="2"/>
    </font>
    <font>
      <b/>
      <sz val="13"/>
      <name val="Arial"/>
      <family val="2"/>
    </font>
    <font>
      <b/>
      <sz val="10"/>
      <name val="Antique Olive Compact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4" fontId="7" fillId="0" borderId="0" xfId="17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44" fontId="0" fillId="0" borderId="2" xfId="17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0" fillId="0" borderId="4" xfId="17" applyFont="1" applyBorder="1" applyAlignment="1">
      <alignment horizontal="center"/>
    </xf>
    <xf numFmtId="44" fontId="0" fillId="0" borderId="5" xfId="17" applyBorder="1" applyAlignment="1">
      <alignment horizontal="center"/>
    </xf>
    <xf numFmtId="44" fontId="0" fillId="0" borderId="6" xfId="17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2" fontId="8" fillId="0" borderId="7" xfId="0" applyNumberFormat="1" applyFont="1" applyBorder="1" applyAlignment="1">
      <alignment horizontal="center" vertical="center"/>
    </xf>
    <xf numFmtId="172" fontId="8" fillId="0" borderId="8" xfId="0" applyNumberFormat="1" applyFont="1" applyBorder="1" applyAlignment="1">
      <alignment horizontal="center" vertical="center"/>
    </xf>
    <xf numFmtId="172" fontId="8" fillId="0" borderId="9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57150</xdr:rowOff>
    </xdr:from>
    <xdr:to>
      <xdr:col>1</xdr:col>
      <xdr:colOff>533400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860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4</xdr:row>
      <xdr:rowOff>104775</xdr:rowOff>
    </xdr:from>
    <xdr:to>
      <xdr:col>9</xdr:col>
      <xdr:colOff>733425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905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workbookViewId="0" topLeftCell="A55">
      <selection activeCell="L15" sqref="L15"/>
    </sheetView>
  </sheetViews>
  <sheetFormatPr defaultColWidth="11.421875" defaultRowHeight="12.75"/>
  <cols>
    <col min="1" max="1" width="5.7109375" style="0" customWidth="1"/>
    <col min="2" max="9" width="9.7109375" style="0" customWidth="1"/>
  </cols>
  <sheetData>
    <row r="1" spans="2:10" ht="13.5" thickTop="1">
      <c r="B1" s="1" t="s">
        <v>0</v>
      </c>
      <c r="C1" s="2" t="s">
        <v>20</v>
      </c>
      <c r="G1" s="16" t="s">
        <v>1</v>
      </c>
      <c r="I1" s="28">
        <v>0.048</v>
      </c>
      <c r="J1" s="29"/>
    </row>
    <row r="2" spans="2:10" ht="15" customHeight="1" thickBot="1">
      <c r="B2" s="2"/>
      <c r="G2" s="16" t="s">
        <v>17</v>
      </c>
      <c r="I2" s="30"/>
      <c r="J2" s="31"/>
    </row>
    <row r="3" spans="2:10" ht="21" customHeight="1" thickBot="1" thickTop="1">
      <c r="B3" s="3"/>
      <c r="C3" s="34" t="s">
        <v>19</v>
      </c>
      <c r="D3" s="35"/>
      <c r="E3" s="35"/>
      <c r="F3" s="36"/>
      <c r="G3" s="32" t="s">
        <v>18</v>
      </c>
      <c r="H3" s="33"/>
      <c r="I3" s="33"/>
      <c r="J3" s="33"/>
    </row>
    <row r="4" spans="2:10" ht="4.5" customHeight="1">
      <c r="B4" s="3"/>
      <c r="C4" s="13"/>
      <c r="D4" s="13"/>
      <c r="E4" s="14"/>
      <c r="F4" s="14"/>
      <c r="G4" s="15"/>
      <c r="H4" s="15"/>
      <c r="I4" s="15"/>
      <c r="J4" s="15"/>
    </row>
    <row r="5" spans="3:10" ht="26.25" customHeight="1">
      <c r="C5" s="37" t="s">
        <v>16</v>
      </c>
      <c r="D5" s="37"/>
      <c r="E5" s="37"/>
      <c r="F5" s="37"/>
      <c r="G5" s="37"/>
      <c r="H5" s="37"/>
      <c r="I5" s="37"/>
      <c r="J5" s="37"/>
    </row>
    <row r="6" spans="1:10" ht="10.5" customHeight="1" thickBot="1">
      <c r="A6" s="6"/>
      <c r="B6" s="5"/>
      <c r="C6" s="4"/>
      <c r="D6" s="4"/>
      <c r="E6" s="4"/>
      <c r="F6" s="4"/>
      <c r="G6" s="4"/>
      <c r="H6" s="4"/>
      <c r="I6" s="4"/>
      <c r="J6" s="4"/>
    </row>
    <row r="7" spans="1:10" ht="7.5" customHeight="1" thickTop="1">
      <c r="A7" s="6"/>
      <c r="B7" s="7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20" t="s">
        <v>2</v>
      </c>
      <c r="C8" s="20"/>
      <c r="D8" s="20"/>
      <c r="E8" s="20"/>
      <c r="F8" s="20"/>
      <c r="G8" s="20"/>
      <c r="H8" s="20"/>
      <c r="I8" s="20"/>
      <c r="J8" s="20"/>
    </row>
    <row r="9" ht="6.75" customHeight="1">
      <c r="B9" s="8"/>
    </row>
    <row r="10" spans="2:10" ht="12.75">
      <c r="B10" s="21" t="s">
        <v>3</v>
      </c>
      <c r="C10" s="21"/>
      <c r="D10" s="21"/>
      <c r="E10" s="21"/>
      <c r="F10" s="10" t="s">
        <v>4</v>
      </c>
      <c r="G10" s="21" t="s">
        <v>5</v>
      </c>
      <c r="H10" s="21"/>
      <c r="I10" s="21"/>
      <c r="J10" s="21"/>
    </row>
    <row r="11" ht="6.75" customHeight="1"/>
    <row r="12" spans="2:10" ht="12.75" customHeight="1">
      <c r="B12" s="19" t="s">
        <v>6</v>
      </c>
      <c r="C12" s="19"/>
      <c r="D12" s="19" t="s">
        <v>7</v>
      </c>
      <c r="E12" s="19"/>
      <c r="G12" s="19" t="s">
        <v>6</v>
      </c>
      <c r="H12" s="19"/>
      <c r="I12" s="19" t="s">
        <v>7</v>
      </c>
      <c r="J12" s="19"/>
    </row>
    <row r="13" spans="2:10" ht="12.75" customHeight="1">
      <c r="B13" s="18">
        <f>1000000*I1</f>
        <v>48000</v>
      </c>
      <c r="C13" s="18"/>
      <c r="D13" s="18">
        <f>B13</f>
        <v>48000</v>
      </c>
      <c r="E13" s="18"/>
      <c r="F13" s="11">
        <v>8.5</v>
      </c>
      <c r="G13" s="18">
        <f>B13*F13%</f>
        <v>4080.0000000000005</v>
      </c>
      <c r="H13" s="18"/>
      <c r="I13" s="18">
        <f>G13</f>
        <v>4080.0000000000005</v>
      </c>
      <c r="J13" s="18"/>
    </row>
    <row r="14" spans="2:10" ht="12.75">
      <c r="B14" s="18">
        <f>4000000*I1</f>
        <v>192000</v>
      </c>
      <c r="C14" s="18"/>
      <c r="D14" s="18">
        <f>5000000*I1</f>
        <v>240000</v>
      </c>
      <c r="E14" s="18"/>
      <c r="F14" s="11">
        <v>8</v>
      </c>
      <c r="G14" s="18">
        <f>B14*F14%</f>
        <v>15360</v>
      </c>
      <c r="H14" s="18"/>
      <c r="I14" s="18">
        <f>I13+G14</f>
        <v>19440</v>
      </c>
      <c r="J14" s="18"/>
    </row>
    <row r="15" spans="2:10" ht="12.75">
      <c r="B15" s="18">
        <f>5000000*I1</f>
        <v>240000</v>
      </c>
      <c r="C15" s="18"/>
      <c r="D15" s="18">
        <f>10000000*I1</f>
        <v>480000</v>
      </c>
      <c r="E15" s="18"/>
      <c r="F15" s="11">
        <v>7.5</v>
      </c>
      <c r="G15" s="18">
        <f>B15*F15%</f>
        <v>18000</v>
      </c>
      <c r="H15" s="18"/>
      <c r="I15" s="18">
        <f>I14+G15</f>
        <v>37440</v>
      </c>
      <c r="J15" s="18"/>
    </row>
    <row r="16" spans="2:10" ht="12.75">
      <c r="B16" s="18">
        <f>20000000*I1</f>
        <v>960000</v>
      </c>
      <c r="C16" s="18"/>
      <c r="D16" s="18">
        <f>30000000*I1</f>
        <v>1440000</v>
      </c>
      <c r="E16" s="18"/>
      <c r="F16" s="11">
        <v>7</v>
      </c>
      <c r="G16" s="18">
        <f>B16*F16%</f>
        <v>67200</v>
      </c>
      <c r="H16" s="18"/>
      <c r="I16" s="18">
        <f>I15+G16</f>
        <v>104640</v>
      </c>
      <c r="J16" s="18"/>
    </row>
    <row r="17" spans="2:10" ht="12.75">
      <c r="B17" s="18">
        <f>70000000*I1</f>
        <v>3360000</v>
      </c>
      <c r="C17" s="18"/>
      <c r="D17" s="18">
        <f>100000000*I1</f>
        <v>4800000</v>
      </c>
      <c r="E17" s="18"/>
      <c r="F17" s="11">
        <v>6.5</v>
      </c>
      <c r="G17" s="18">
        <f>B17*F17%</f>
        <v>218400</v>
      </c>
      <c r="H17" s="18"/>
      <c r="I17" s="18">
        <f>I16+G17</f>
        <v>323040</v>
      </c>
      <c r="J17" s="18"/>
    </row>
    <row r="18" spans="2:10" ht="12.75">
      <c r="B18" s="17" t="s">
        <v>8</v>
      </c>
      <c r="C18" s="17"/>
      <c r="D18" s="17"/>
      <c r="E18" s="17"/>
      <c r="F18" s="11">
        <v>6</v>
      </c>
      <c r="G18" s="17"/>
      <c r="H18" s="17"/>
      <c r="I18" s="17"/>
      <c r="J18" s="17"/>
    </row>
    <row r="19" ht="9.75" customHeight="1"/>
    <row r="20" spans="2:10" ht="15" customHeight="1">
      <c r="B20" s="20" t="s">
        <v>9</v>
      </c>
      <c r="C20" s="20"/>
      <c r="D20" s="20"/>
      <c r="E20" s="20"/>
      <c r="F20" s="20"/>
      <c r="G20" s="20"/>
      <c r="H20" s="20"/>
      <c r="I20" s="20"/>
      <c r="J20" s="20"/>
    </row>
    <row r="21" ht="6.75" customHeight="1">
      <c r="B21" s="8"/>
    </row>
    <row r="22" spans="2:10" ht="12.75">
      <c r="B22" s="21" t="s">
        <v>3</v>
      </c>
      <c r="C22" s="21"/>
      <c r="D22" s="21"/>
      <c r="E22" s="21"/>
      <c r="F22" s="10" t="s">
        <v>4</v>
      </c>
      <c r="G22" s="21" t="s">
        <v>5</v>
      </c>
      <c r="H22" s="21"/>
      <c r="I22" s="21"/>
      <c r="J22" s="21"/>
    </row>
    <row r="23" ht="6.75" customHeight="1"/>
    <row r="24" spans="2:10" ht="12.75">
      <c r="B24" s="19" t="s">
        <v>6</v>
      </c>
      <c r="C24" s="19"/>
      <c r="D24" s="19" t="s">
        <v>7</v>
      </c>
      <c r="E24" s="19"/>
      <c r="G24" s="19" t="s">
        <v>6</v>
      </c>
      <c r="H24" s="19"/>
      <c r="I24" s="19" t="s">
        <v>7</v>
      </c>
      <c r="J24" s="19"/>
    </row>
    <row r="25" spans="2:10" ht="12.75">
      <c r="B25" s="18">
        <f>1000000*I1</f>
        <v>48000</v>
      </c>
      <c r="C25" s="18"/>
      <c r="D25" s="18">
        <f>B25</f>
        <v>48000</v>
      </c>
      <c r="E25" s="18"/>
      <c r="F25" s="11">
        <v>5</v>
      </c>
      <c r="G25" s="18">
        <f aca="true" t="shared" si="0" ref="G25:G31">B25*F25%</f>
        <v>2400</v>
      </c>
      <c r="H25" s="18"/>
      <c r="I25" s="18">
        <f>G25</f>
        <v>2400</v>
      </c>
      <c r="J25" s="18"/>
    </row>
    <row r="26" spans="2:10" ht="12.75">
      <c r="B26" s="18">
        <f>4000000*I1</f>
        <v>192000</v>
      </c>
      <c r="C26" s="18"/>
      <c r="D26" s="18">
        <f>5000000*I1</f>
        <v>240000</v>
      </c>
      <c r="E26" s="18"/>
      <c r="F26" s="11">
        <v>4</v>
      </c>
      <c r="G26" s="18">
        <f t="shared" si="0"/>
        <v>7680</v>
      </c>
      <c r="H26" s="18"/>
      <c r="I26" s="18">
        <f aca="true" t="shared" si="1" ref="I26:I31">I25+G26</f>
        <v>10080</v>
      </c>
      <c r="J26" s="18"/>
    </row>
    <row r="27" spans="2:10" ht="12.75">
      <c r="B27" s="18">
        <f>5000000*I1</f>
        <v>240000</v>
      </c>
      <c r="C27" s="18"/>
      <c r="D27" s="18">
        <f>10000000*I1</f>
        <v>480000</v>
      </c>
      <c r="E27" s="18"/>
      <c r="F27" s="11">
        <v>3</v>
      </c>
      <c r="G27" s="18">
        <f t="shared" si="0"/>
        <v>7200</v>
      </c>
      <c r="H27" s="18"/>
      <c r="I27" s="18">
        <f t="shared" si="1"/>
        <v>17280</v>
      </c>
      <c r="J27" s="18"/>
    </row>
    <row r="28" spans="2:10" ht="12.75">
      <c r="B28" s="18">
        <f>10000000*I1</f>
        <v>480000</v>
      </c>
      <c r="C28" s="18"/>
      <c r="D28" s="18">
        <f>20000000*I1</f>
        <v>960000</v>
      </c>
      <c r="E28" s="18"/>
      <c r="F28" s="11">
        <v>2.5</v>
      </c>
      <c r="G28" s="18">
        <f t="shared" si="0"/>
        <v>12000</v>
      </c>
      <c r="H28" s="18"/>
      <c r="I28" s="18">
        <f t="shared" si="1"/>
        <v>29280</v>
      </c>
      <c r="J28" s="18"/>
    </row>
    <row r="29" spans="2:10" ht="12.75">
      <c r="B29" s="18">
        <f>20000000*I1</f>
        <v>960000</v>
      </c>
      <c r="C29" s="18"/>
      <c r="D29" s="18">
        <f>40000000*I1</f>
        <v>1920000</v>
      </c>
      <c r="E29" s="18"/>
      <c r="F29" s="11">
        <v>2</v>
      </c>
      <c r="G29" s="18">
        <f t="shared" si="0"/>
        <v>19200</v>
      </c>
      <c r="H29" s="18"/>
      <c r="I29" s="18">
        <f t="shared" si="1"/>
        <v>48480</v>
      </c>
      <c r="J29" s="18"/>
    </row>
    <row r="30" spans="2:10" ht="12.75">
      <c r="B30" s="18">
        <f>40000000*I1</f>
        <v>1920000</v>
      </c>
      <c r="C30" s="18"/>
      <c r="D30" s="18">
        <f>80000000*I1</f>
        <v>3840000</v>
      </c>
      <c r="E30" s="18"/>
      <c r="F30" s="11">
        <v>1.5</v>
      </c>
      <c r="G30" s="18">
        <f t="shared" si="0"/>
        <v>28800</v>
      </c>
      <c r="H30" s="18"/>
      <c r="I30" s="18">
        <f t="shared" si="1"/>
        <v>77280</v>
      </c>
      <c r="J30" s="18"/>
    </row>
    <row r="31" spans="2:10" ht="12.75">
      <c r="B31" s="18">
        <f>80000000*I1</f>
        <v>3840000</v>
      </c>
      <c r="C31" s="18"/>
      <c r="D31" s="18">
        <f>160000000*I1</f>
        <v>7680000</v>
      </c>
      <c r="E31" s="18"/>
      <c r="F31" s="11">
        <v>1</v>
      </c>
      <c r="G31" s="18">
        <f t="shared" si="0"/>
        <v>38400</v>
      </c>
      <c r="H31" s="18"/>
      <c r="I31" s="18">
        <f t="shared" si="1"/>
        <v>115680</v>
      </c>
      <c r="J31" s="18"/>
    </row>
    <row r="32" spans="2:10" ht="12.75">
      <c r="B32" s="22" t="s">
        <v>8</v>
      </c>
      <c r="C32" s="23"/>
      <c r="D32" s="23"/>
      <c r="E32" s="24"/>
      <c r="F32" s="11">
        <v>0.5</v>
      </c>
      <c r="G32" s="25"/>
      <c r="H32" s="26"/>
      <c r="I32" s="26"/>
      <c r="J32" s="27"/>
    </row>
    <row r="33" ht="9.75" customHeight="1"/>
    <row r="34" spans="2:10" ht="15" customHeight="1">
      <c r="B34" s="20" t="s">
        <v>10</v>
      </c>
      <c r="C34" s="20"/>
      <c r="D34" s="20"/>
      <c r="E34" s="20"/>
      <c r="F34" s="20"/>
      <c r="G34" s="20"/>
      <c r="H34" s="20"/>
      <c r="I34" s="20"/>
      <c r="J34" s="20"/>
    </row>
    <row r="35" ht="6.75" customHeight="1">
      <c r="B35" s="8"/>
    </row>
    <row r="36" spans="2:10" ht="12.75">
      <c r="B36" s="21" t="s">
        <v>3</v>
      </c>
      <c r="C36" s="21"/>
      <c r="D36" s="21"/>
      <c r="E36" s="21"/>
      <c r="F36" s="10" t="s">
        <v>4</v>
      </c>
      <c r="G36" s="21" t="s">
        <v>5</v>
      </c>
      <c r="H36" s="21"/>
      <c r="I36" s="21"/>
      <c r="J36" s="21"/>
    </row>
    <row r="37" ht="6.75" customHeight="1"/>
    <row r="38" spans="2:10" ht="12.75">
      <c r="B38" s="19" t="s">
        <v>6</v>
      </c>
      <c r="C38" s="19"/>
      <c r="D38" s="19" t="s">
        <v>7</v>
      </c>
      <c r="E38" s="19"/>
      <c r="G38" s="19" t="s">
        <v>6</v>
      </c>
      <c r="H38" s="19"/>
      <c r="I38" s="19" t="s">
        <v>7</v>
      </c>
      <c r="J38" s="19"/>
    </row>
    <row r="39" spans="2:10" ht="12.75">
      <c r="B39" s="18">
        <f>200000*I1</f>
        <v>9600</v>
      </c>
      <c r="C39" s="18"/>
      <c r="D39" s="18">
        <f>B39</f>
        <v>9600</v>
      </c>
      <c r="E39" s="18"/>
      <c r="F39" s="11"/>
      <c r="G39" s="18">
        <f>2500*I1</f>
        <v>120</v>
      </c>
      <c r="H39" s="18"/>
      <c r="I39" s="18">
        <f>G39</f>
        <v>120</v>
      </c>
      <c r="J39" s="18"/>
    </row>
    <row r="40" spans="2:10" ht="12.75">
      <c r="B40" s="18">
        <f>800000*I1</f>
        <v>38400</v>
      </c>
      <c r="C40" s="18"/>
      <c r="D40" s="18">
        <f>1000000*I1</f>
        <v>48000</v>
      </c>
      <c r="E40" s="18"/>
      <c r="F40" s="11">
        <v>1</v>
      </c>
      <c r="G40" s="18">
        <f>B40*F40%</f>
        <v>384</v>
      </c>
      <c r="H40" s="18"/>
      <c r="I40" s="18">
        <f>I39+G40</f>
        <v>504</v>
      </c>
      <c r="J40" s="18"/>
    </row>
    <row r="41" spans="2:10" ht="12.75">
      <c r="B41" s="18">
        <f>1000000*I1</f>
        <v>48000</v>
      </c>
      <c r="C41" s="18"/>
      <c r="D41" s="18">
        <f>2000000*I1</f>
        <v>96000</v>
      </c>
      <c r="E41" s="18"/>
      <c r="F41" s="11">
        <v>0.7</v>
      </c>
      <c r="G41" s="18">
        <f>B41*F41%</f>
        <v>335.99999999999994</v>
      </c>
      <c r="H41" s="18"/>
      <c r="I41" s="18">
        <f>I40+G41</f>
        <v>840</v>
      </c>
      <c r="J41" s="18"/>
    </row>
    <row r="42" spans="2:10" ht="12.75">
      <c r="B42" s="18">
        <f>3000000*I1</f>
        <v>144000</v>
      </c>
      <c r="C42" s="18"/>
      <c r="D42" s="18">
        <f>5000000*I1</f>
        <v>240000</v>
      </c>
      <c r="E42" s="18"/>
      <c r="F42" s="11">
        <v>0.5</v>
      </c>
      <c r="G42" s="18">
        <f>B42*F42%</f>
        <v>720</v>
      </c>
      <c r="H42" s="18"/>
      <c r="I42" s="18">
        <f>I41+G42</f>
        <v>1560</v>
      </c>
      <c r="J42" s="18"/>
    </row>
    <row r="43" spans="2:10" ht="12.75">
      <c r="B43" s="17" t="s">
        <v>8</v>
      </c>
      <c r="C43" s="17"/>
      <c r="D43" s="17"/>
      <c r="E43" s="17"/>
      <c r="F43" s="11">
        <v>0.3</v>
      </c>
      <c r="G43" s="17"/>
      <c r="H43" s="17"/>
      <c r="I43" s="17"/>
      <c r="J43" s="17"/>
    </row>
    <row r="44" ht="9.75" customHeight="1"/>
    <row r="45" spans="2:10" ht="15" customHeight="1">
      <c r="B45" s="20" t="s">
        <v>11</v>
      </c>
      <c r="C45" s="20"/>
      <c r="D45" s="20"/>
      <c r="E45" s="20"/>
      <c r="F45" s="20"/>
      <c r="G45" s="20"/>
      <c r="H45" s="20"/>
      <c r="I45" s="20"/>
      <c r="J45" s="20"/>
    </row>
    <row r="46" ht="6.75" customHeight="1">
      <c r="B46" s="8"/>
    </row>
    <row r="47" spans="2:10" ht="12.75">
      <c r="B47" s="21" t="s">
        <v>3</v>
      </c>
      <c r="C47" s="21"/>
      <c r="D47" s="21"/>
      <c r="E47" s="21"/>
      <c r="F47" s="10" t="s">
        <v>4</v>
      </c>
      <c r="G47" s="21" t="s">
        <v>5</v>
      </c>
      <c r="H47" s="21"/>
      <c r="I47" s="21"/>
      <c r="J47" s="21"/>
    </row>
    <row r="48" spans="2:10" ht="6.75" customHeight="1">
      <c r="B48" s="9"/>
      <c r="C48" s="9"/>
      <c r="D48" s="9"/>
      <c r="E48" s="9"/>
      <c r="F48" s="10"/>
      <c r="G48" s="9"/>
      <c r="H48" s="9"/>
      <c r="I48" s="9"/>
      <c r="J48" s="9"/>
    </row>
    <row r="49" spans="2:10" ht="12.75">
      <c r="B49" s="9" t="s">
        <v>12</v>
      </c>
      <c r="C49" s="12">
        <f>1000*I1</f>
        <v>48</v>
      </c>
      <c r="D49" s="9"/>
      <c r="E49" s="9"/>
      <c r="F49" s="10"/>
      <c r="G49" s="9" t="s">
        <v>13</v>
      </c>
      <c r="H49" s="12">
        <f>5500*I1</f>
        <v>264</v>
      </c>
      <c r="I49" s="9"/>
      <c r="J49" s="9"/>
    </row>
    <row r="50" spans="2:10" ht="12.75">
      <c r="B50" s="19" t="s">
        <v>6</v>
      </c>
      <c r="C50" s="19"/>
      <c r="D50" s="19" t="s">
        <v>7</v>
      </c>
      <c r="E50" s="19"/>
      <c r="G50" s="19" t="s">
        <v>6</v>
      </c>
      <c r="H50" s="19"/>
      <c r="I50" s="19" t="s">
        <v>7</v>
      </c>
      <c r="J50" s="19"/>
    </row>
    <row r="51" spans="2:10" ht="12.75">
      <c r="B51" s="18">
        <f>100000*I1</f>
        <v>4800</v>
      </c>
      <c r="C51" s="18"/>
      <c r="D51" s="18">
        <f>B51</f>
        <v>4800</v>
      </c>
      <c r="E51" s="18"/>
      <c r="F51" s="11">
        <v>2</v>
      </c>
      <c r="G51" s="18">
        <f>B51*F51%</f>
        <v>96</v>
      </c>
      <c r="H51" s="18"/>
      <c r="I51" s="18">
        <f>G51</f>
        <v>96</v>
      </c>
      <c r="J51" s="18"/>
    </row>
    <row r="52" spans="2:10" ht="12.75">
      <c r="B52" s="18">
        <f>400000*I1</f>
        <v>19200</v>
      </c>
      <c r="C52" s="18"/>
      <c r="D52" s="18">
        <f>500000*I1</f>
        <v>24000</v>
      </c>
      <c r="E52" s="18"/>
      <c r="F52" s="11">
        <v>1.5</v>
      </c>
      <c r="G52" s="18">
        <f>B52*F52%</f>
        <v>288</v>
      </c>
      <c r="H52" s="18"/>
      <c r="I52" s="18">
        <f>I51+G52</f>
        <v>384</v>
      </c>
      <c r="J52" s="18"/>
    </row>
    <row r="53" spans="2:10" ht="12.75">
      <c r="B53" s="18">
        <f>500000*I1</f>
        <v>24000</v>
      </c>
      <c r="C53" s="18"/>
      <c r="D53" s="18">
        <f>1000000*I1</f>
        <v>48000</v>
      </c>
      <c r="E53" s="18"/>
      <c r="F53" s="11">
        <v>1</v>
      </c>
      <c r="G53" s="18">
        <f>B53*F53%</f>
        <v>240</v>
      </c>
      <c r="H53" s="18"/>
      <c r="I53" s="18">
        <f>I52+G53</f>
        <v>624</v>
      </c>
      <c r="J53" s="18"/>
    </row>
    <row r="54" spans="2:10" ht="12.75">
      <c r="B54" s="18">
        <f>9000000*I1</f>
        <v>432000</v>
      </c>
      <c r="C54" s="18"/>
      <c r="D54" s="18">
        <f>10000000*I1</f>
        <v>480000</v>
      </c>
      <c r="E54" s="18"/>
      <c r="F54" s="11">
        <v>0.8</v>
      </c>
      <c r="G54" s="18">
        <f>B54*F54%</f>
        <v>3456</v>
      </c>
      <c r="H54" s="18"/>
      <c r="I54" s="18">
        <f>I53+G54</f>
        <v>4080</v>
      </c>
      <c r="J54" s="18"/>
    </row>
    <row r="55" spans="2:10" ht="12.75">
      <c r="B55" s="17" t="s">
        <v>8</v>
      </c>
      <c r="C55" s="17"/>
      <c r="D55" s="17"/>
      <c r="E55" s="17"/>
      <c r="F55" s="11">
        <v>0.5</v>
      </c>
      <c r="G55" s="17"/>
      <c r="H55" s="17"/>
      <c r="I55" s="17"/>
      <c r="J55" s="17"/>
    </row>
    <row r="56" ht="9.75" customHeight="1"/>
    <row r="57" spans="2:10" ht="15" customHeight="1">
      <c r="B57" s="20" t="s">
        <v>15</v>
      </c>
      <c r="C57" s="20"/>
      <c r="D57" s="20"/>
      <c r="E57" s="20"/>
      <c r="F57" s="20"/>
      <c r="G57" s="20"/>
      <c r="H57" s="20"/>
      <c r="I57" s="20"/>
      <c r="J57" s="20"/>
    </row>
    <row r="58" ht="6.75" customHeight="1">
      <c r="B58" s="8"/>
    </row>
    <row r="59" spans="2:10" ht="12.75">
      <c r="B59" s="21" t="s">
        <v>3</v>
      </c>
      <c r="C59" s="21"/>
      <c r="D59" s="21"/>
      <c r="E59" s="21"/>
      <c r="F59" s="10" t="s">
        <v>4</v>
      </c>
      <c r="G59" s="21" t="s">
        <v>5</v>
      </c>
      <c r="H59" s="21"/>
      <c r="I59" s="21"/>
      <c r="J59" s="21"/>
    </row>
    <row r="60" ht="6.75" customHeight="1"/>
    <row r="61" spans="2:10" ht="12.75">
      <c r="B61" s="19" t="s">
        <v>6</v>
      </c>
      <c r="C61" s="19"/>
      <c r="D61" s="19" t="s">
        <v>7</v>
      </c>
      <c r="E61" s="19"/>
      <c r="G61" s="19" t="s">
        <v>6</v>
      </c>
      <c r="H61" s="19"/>
      <c r="I61" s="19" t="s">
        <v>7</v>
      </c>
      <c r="J61" s="19"/>
    </row>
    <row r="62" spans="2:10" ht="12.75">
      <c r="B62" s="18">
        <f>1000000*I1</f>
        <v>48000</v>
      </c>
      <c r="C62" s="18"/>
      <c r="D62" s="18">
        <f>B62</f>
        <v>48000</v>
      </c>
      <c r="E62" s="18"/>
      <c r="F62" s="11">
        <v>7</v>
      </c>
      <c r="G62" s="18">
        <f>B62*F62%</f>
        <v>3360.0000000000005</v>
      </c>
      <c r="H62" s="18"/>
      <c r="I62" s="18">
        <f>G62</f>
        <v>3360.0000000000005</v>
      </c>
      <c r="J62" s="18"/>
    </row>
    <row r="63" spans="2:10" ht="12.75">
      <c r="B63" s="18">
        <f>4000000*I1</f>
        <v>192000</v>
      </c>
      <c r="C63" s="18"/>
      <c r="D63" s="18">
        <f>5000000*I1</f>
        <v>240000</v>
      </c>
      <c r="E63" s="18"/>
      <c r="F63" s="11">
        <v>6.5</v>
      </c>
      <c r="G63" s="18">
        <f>B63*F63%</f>
        <v>12480</v>
      </c>
      <c r="H63" s="18"/>
      <c r="I63" s="18">
        <f>I62+G63</f>
        <v>15840</v>
      </c>
      <c r="J63" s="18"/>
    </row>
    <row r="64" spans="2:10" ht="12.75">
      <c r="B64" s="18">
        <f>5000000*I1</f>
        <v>240000</v>
      </c>
      <c r="C64" s="18"/>
      <c r="D64" s="18">
        <f>10000000*I1</f>
        <v>480000</v>
      </c>
      <c r="E64" s="18"/>
      <c r="F64" s="11">
        <v>6</v>
      </c>
      <c r="G64" s="18">
        <f>B64*F64%</f>
        <v>14400</v>
      </c>
      <c r="H64" s="18"/>
      <c r="I64" s="18">
        <f>I63+G64</f>
        <v>30240</v>
      </c>
      <c r="J64" s="18"/>
    </row>
    <row r="65" spans="2:10" ht="12.75">
      <c r="B65" s="18">
        <f>20000000*I1</f>
        <v>960000</v>
      </c>
      <c r="C65" s="18"/>
      <c r="D65" s="18">
        <f>30000000*I1</f>
        <v>1440000</v>
      </c>
      <c r="E65" s="18"/>
      <c r="F65" s="11">
        <v>5.5</v>
      </c>
      <c r="G65" s="18">
        <f>B65*F65%</f>
        <v>52800</v>
      </c>
      <c r="H65" s="18"/>
      <c r="I65" s="18">
        <f>I64+G65</f>
        <v>83040</v>
      </c>
      <c r="J65" s="18"/>
    </row>
    <row r="66" spans="2:10" ht="12.75">
      <c r="B66" s="18">
        <f>70000000*I1</f>
        <v>3360000</v>
      </c>
      <c r="C66" s="18"/>
      <c r="D66" s="18">
        <f>100000000*I1</f>
        <v>4800000</v>
      </c>
      <c r="E66" s="18"/>
      <c r="F66" s="11">
        <v>5</v>
      </c>
      <c r="G66" s="18">
        <f>B66*F66%</f>
        <v>168000</v>
      </c>
      <c r="H66" s="18"/>
      <c r="I66" s="18">
        <f>I65+G66</f>
        <v>251040</v>
      </c>
      <c r="J66" s="18"/>
    </row>
    <row r="67" spans="2:10" ht="12.75">
      <c r="B67" s="17" t="s">
        <v>8</v>
      </c>
      <c r="C67" s="17"/>
      <c r="D67" s="17"/>
      <c r="E67" s="17"/>
      <c r="F67" s="11">
        <v>4.5</v>
      </c>
      <c r="G67" s="17"/>
      <c r="H67" s="17"/>
      <c r="I67" s="17"/>
      <c r="J67" s="17"/>
    </row>
    <row r="68" ht="9.75" customHeight="1"/>
    <row r="69" spans="2:10" ht="15" customHeight="1">
      <c r="B69" s="20" t="s">
        <v>14</v>
      </c>
      <c r="C69" s="20"/>
      <c r="D69" s="20"/>
      <c r="E69" s="20"/>
      <c r="F69" s="20"/>
      <c r="G69" s="20"/>
      <c r="H69" s="20"/>
      <c r="I69" s="20"/>
      <c r="J69" s="20"/>
    </row>
    <row r="70" ht="6.75" customHeight="1">
      <c r="B70" s="8"/>
    </row>
    <row r="71" spans="2:10" ht="12.75">
      <c r="B71" s="21" t="s">
        <v>3</v>
      </c>
      <c r="C71" s="21"/>
      <c r="D71" s="21"/>
      <c r="E71" s="21"/>
      <c r="F71" s="10" t="s">
        <v>4</v>
      </c>
      <c r="G71" s="21" t="s">
        <v>5</v>
      </c>
      <c r="H71" s="21"/>
      <c r="I71" s="21"/>
      <c r="J71" s="21"/>
    </row>
    <row r="72" ht="6.75" customHeight="1"/>
    <row r="73" spans="2:10" ht="12.75">
      <c r="B73" s="19" t="s">
        <v>6</v>
      </c>
      <c r="C73" s="19"/>
      <c r="D73" s="19" t="s">
        <v>7</v>
      </c>
      <c r="E73" s="19"/>
      <c r="G73" s="19" t="s">
        <v>6</v>
      </c>
      <c r="H73" s="19"/>
      <c r="I73" s="19" t="s">
        <v>7</v>
      </c>
      <c r="J73" s="19"/>
    </row>
    <row r="74" spans="2:10" ht="12.75">
      <c r="B74" s="18">
        <f>200000*I1</f>
        <v>9600</v>
      </c>
      <c r="C74" s="18"/>
      <c r="D74" s="18">
        <f>B74</f>
        <v>9600</v>
      </c>
      <c r="E74" s="18"/>
      <c r="F74" s="11">
        <v>2.5</v>
      </c>
      <c r="G74" s="18">
        <f>5000*I1</f>
        <v>240</v>
      </c>
      <c r="H74" s="18"/>
      <c r="I74" s="18">
        <f>G74</f>
        <v>240</v>
      </c>
      <c r="J74" s="18"/>
    </row>
    <row r="75" spans="2:10" ht="12.75">
      <c r="B75" s="18">
        <f>800000*I1</f>
        <v>38400</v>
      </c>
      <c r="C75" s="18"/>
      <c r="D75" s="18">
        <f>1000000*I1</f>
        <v>48000</v>
      </c>
      <c r="E75" s="18"/>
      <c r="F75" s="11">
        <v>2</v>
      </c>
      <c r="G75" s="18">
        <f>B75*F75%</f>
        <v>768</v>
      </c>
      <c r="H75" s="18"/>
      <c r="I75" s="18">
        <f>I74+G75</f>
        <v>1008</v>
      </c>
      <c r="J75" s="18"/>
    </row>
    <row r="76" spans="2:10" ht="12.75">
      <c r="B76" s="18">
        <f>1000000*I1</f>
        <v>48000</v>
      </c>
      <c r="C76" s="18"/>
      <c r="D76" s="18">
        <f>2000000*I1</f>
        <v>96000</v>
      </c>
      <c r="E76" s="18"/>
      <c r="F76" s="11">
        <v>1.5</v>
      </c>
      <c r="G76" s="18">
        <f>B76*F76%</f>
        <v>720</v>
      </c>
      <c r="H76" s="18"/>
      <c r="I76" s="18">
        <f>I75+G76</f>
        <v>1728</v>
      </c>
      <c r="J76" s="18"/>
    </row>
    <row r="77" spans="2:10" ht="12.75">
      <c r="B77" s="18">
        <f>3000000*I1</f>
        <v>144000</v>
      </c>
      <c r="C77" s="18"/>
      <c r="D77" s="18">
        <f>5000000*I1</f>
        <v>240000</v>
      </c>
      <c r="E77" s="18"/>
      <c r="F77" s="11">
        <v>1</v>
      </c>
      <c r="G77" s="18">
        <f>B77*F77%</f>
        <v>1440</v>
      </c>
      <c r="H77" s="18"/>
      <c r="I77" s="18">
        <f>I76+G77</f>
        <v>3168</v>
      </c>
      <c r="J77" s="18"/>
    </row>
    <row r="78" spans="2:10" ht="12.75">
      <c r="B78" s="17" t="s">
        <v>8</v>
      </c>
      <c r="C78" s="17"/>
      <c r="D78" s="17"/>
      <c r="E78" s="17"/>
      <c r="F78" s="11">
        <v>0.5</v>
      </c>
      <c r="G78" s="17"/>
      <c r="H78" s="17"/>
      <c r="I78" s="17"/>
      <c r="J78" s="17"/>
    </row>
  </sheetData>
  <mergeCells count="174">
    <mergeCell ref="I1:J2"/>
    <mergeCell ref="G3:J3"/>
    <mergeCell ref="C3:F3"/>
    <mergeCell ref="C5:J5"/>
    <mergeCell ref="B8:J8"/>
    <mergeCell ref="B10:E10"/>
    <mergeCell ref="G10:J10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E18"/>
    <mergeCell ref="G18:J18"/>
    <mergeCell ref="B20:J20"/>
    <mergeCell ref="B22:E22"/>
    <mergeCell ref="G22:J22"/>
    <mergeCell ref="B24:C24"/>
    <mergeCell ref="D24:E24"/>
    <mergeCell ref="G24:H24"/>
    <mergeCell ref="I24:J24"/>
    <mergeCell ref="B25:C25"/>
    <mergeCell ref="D25:E25"/>
    <mergeCell ref="G25:H25"/>
    <mergeCell ref="I25:J25"/>
    <mergeCell ref="B26:C26"/>
    <mergeCell ref="D26:E26"/>
    <mergeCell ref="G26:H26"/>
    <mergeCell ref="I26:J26"/>
    <mergeCell ref="B27:C27"/>
    <mergeCell ref="D27:E27"/>
    <mergeCell ref="G27:H27"/>
    <mergeCell ref="I27:J27"/>
    <mergeCell ref="B28:C28"/>
    <mergeCell ref="D28:E28"/>
    <mergeCell ref="G28:H28"/>
    <mergeCell ref="I28:J28"/>
    <mergeCell ref="B29:C29"/>
    <mergeCell ref="D29:E29"/>
    <mergeCell ref="G29:H29"/>
    <mergeCell ref="I29:J29"/>
    <mergeCell ref="B30:C30"/>
    <mergeCell ref="D30:E30"/>
    <mergeCell ref="G30:H30"/>
    <mergeCell ref="I30:J30"/>
    <mergeCell ref="B31:C31"/>
    <mergeCell ref="D31:E31"/>
    <mergeCell ref="G31:H31"/>
    <mergeCell ref="I31:J31"/>
    <mergeCell ref="B32:E32"/>
    <mergeCell ref="G32:J32"/>
    <mergeCell ref="B34:J34"/>
    <mergeCell ref="B36:E36"/>
    <mergeCell ref="G36:J36"/>
    <mergeCell ref="B38:C38"/>
    <mergeCell ref="D38:E38"/>
    <mergeCell ref="G38:H38"/>
    <mergeCell ref="I38:J38"/>
    <mergeCell ref="B39:C39"/>
    <mergeCell ref="D39:E39"/>
    <mergeCell ref="G39:H39"/>
    <mergeCell ref="I39:J39"/>
    <mergeCell ref="B40:C40"/>
    <mergeCell ref="D40:E40"/>
    <mergeCell ref="G40:H40"/>
    <mergeCell ref="I40:J40"/>
    <mergeCell ref="B41:C41"/>
    <mergeCell ref="D41:E41"/>
    <mergeCell ref="G41:H41"/>
    <mergeCell ref="I41:J41"/>
    <mergeCell ref="B42:C42"/>
    <mergeCell ref="D42:E42"/>
    <mergeCell ref="G42:H42"/>
    <mergeCell ref="I42:J42"/>
    <mergeCell ref="B43:E43"/>
    <mergeCell ref="G43:J43"/>
    <mergeCell ref="B45:J45"/>
    <mergeCell ref="B47:E47"/>
    <mergeCell ref="G47:J47"/>
    <mergeCell ref="B50:C50"/>
    <mergeCell ref="D50:E50"/>
    <mergeCell ref="G50:H50"/>
    <mergeCell ref="I50:J50"/>
    <mergeCell ref="B51:C51"/>
    <mergeCell ref="D51:E51"/>
    <mergeCell ref="G51:H51"/>
    <mergeCell ref="I51:J51"/>
    <mergeCell ref="B52:C52"/>
    <mergeCell ref="D52:E52"/>
    <mergeCell ref="G52:H52"/>
    <mergeCell ref="I52:J52"/>
    <mergeCell ref="B53:C53"/>
    <mergeCell ref="D53:E53"/>
    <mergeCell ref="G53:H53"/>
    <mergeCell ref="I53:J53"/>
    <mergeCell ref="B54:C54"/>
    <mergeCell ref="D54:E54"/>
    <mergeCell ref="G54:H54"/>
    <mergeCell ref="I54:J54"/>
    <mergeCell ref="B55:E55"/>
    <mergeCell ref="G55:J55"/>
    <mergeCell ref="B57:J57"/>
    <mergeCell ref="B59:E59"/>
    <mergeCell ref="G59:J59"/>
    <mergeCell ref="B61:C61"/>
    <mergeCell ref="D61:E61"/>
    <mergeCell ref="G61:H61"/>
    <mergeCell ref="I61:J61"/>
    <mergeCell ref="B62:C62"/>
    <mergeCell ref="D62:E62"/>
    <mergeCell ref="G62:H62"/>
    <mergeCell ref="I62:J62"/>
    <mergeCell ref="B63:C63"/>
    <mergeCell ref="D63:E63"/>
    <mergeCell ref="G63:H63"/>
    <mergeCell ref="I63:J63"/>
    <mergeCell ref="B64:C64"/>
    <mergeCell ref="D64:E64"/>
    <mergeCell ref="G64:H64"/>
    <mergeCell ref="I64:J64"/>
    <mergeCell ref="B65:C65"/>
    <mergeCell ref="D65:E65"/>
    <mergeCell ref="G65:H65"/>
    <mergeCell ref="I65:J65"/>
    <mergeCell ref="B66:C66"/>
    <mergeCell ref="D66:E66"/>
    <mergeCell ref="G66:H66"/>
    <mergeCell ref="I66:J66"/>
    <mergeCell ref="B67:E67"/>
    <mergeCell ref="G67:J67"/>
    <mergeCell ref="B69:J69"/>
    <mergeCell ref="B71:E71"/>
    <mergeCell ref="G71:J71"/>
    <mergeCell ref="B73:C73"/>
    <mergeCell ref="D73:E73"/>
    <mergeCell ref="G73:H73"/>
    <mergeCell ref="I73:J73"/>
    <mergeCell ref="B74:C74"/>
    <mergeCell ref="D74:E74"/>
    <mergeCell ref="G74:H74"/>
    <mergeCell ref="I74:J74"/>
    <mergeCell ref="B75:C75"/>
    <mergeCell ref="D75:E75"/>
    <mergeCell ref="G75:H75"/>
    <mergeCell ref="I75:J75"/>
    <mergeCell ref="B76:C76"/>
    <mergeCell ref="D76:E76"/>
    <mergeCell ref="G76:H76"/>
    <mergeCell ref="I76:J76"/>
    <mergeCell ref="B78:E78"/>
    <mergeCell ref="G78:J78"/>
    <mergeCell ref="B77:C77"/>
    <mergeCell ref="D77:E77"/>
    <mergeCell ref="G77:H77"/>
    <mergeCell ref="I77:J77"/>
  </mergeCells>
  <printOptions/>
  <pageMargins left="0.8661417322834646" right="0.3937007874015748" top="0.5905511811023623" bottom="0.984251968503937" header="0" footer="0.7874015748031497"/>
  <pageSetup horizontalDpi="600" verticalDpi="600" orientation="portrait" paperSize="5" scale="95" r:id="rId2"/>
  <headerFooter alignWithMargins="0">
    <oddFooter>&amp;C&amp;8ANEXO III  Resolución Nº 940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Ana María</Manager>
  <Company>Colegio de Ingenieros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III RESOLUCION Nº 940</dc:title>
  <dc:subject>TABLAS DESARROLLADAS HONORARIOS SEPT./08</dc:subject>
  <dc:creator/>
  <cp:keywords/>
  <dc:description>Aprobado en Ses. 346 del 16/07/08.-</dc:description>
  <cp:lastModifiedBy>anamaria</cp:lastModifiedBy>
  <cp:lastPrinted>2008-07-29T16:26:37Z</cp:lastPrinted>
  <dcterms:created xsi:type="dcterms:W3CDTF">2004-03-26T11:38:13Z</dcterms:created>
  <dcterms:modified xsi:type="dcterms:W3CDTF">2008-07-29T16:26:51Z</dcterms:modified>
  <cp:category/>
  <cp:version/>
  <cp:contentType/>
  <cp:contentStatus/>
</cp:coreProperties>
</file>